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شهادة الدفع وخلاصة الحساب" sheetId="1" state="visible" r:id="rId1"/>
    <sheet xmlns:r="http://schemas.openxmlformats.org/officeDocument/2006/relationships" name="جدول حصر الكميات والمستخلص" sheetId="2" state="visible" r:id="rId2"/>
    <sheet xmlns:r="http://schemas.openxmlformats.org/officeDocument/2006/relationships" name="سجل خصومات الخامات والتوريدات" sheetId="3" state="visible" r:id="rId3"/>
    <sheet xmlns:r="http://schemas.openxmlformats.org/officeDocument/2006/relationships" name="اللائحة التعاقدية والشروط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5">
    <font>
      <name val="Calibri"/>
      <family val="2"/>
      <color theme="1"/>
      <sz val="11"/>
      <scheme val="minor"/>
    </font>
    <font>
      <name val="Segoe UI"/>
      <b val="1"/>
      <color rgb="00FFFFFF"/>
      <sz val="15"/>
    </font>
    <font>
      <name val="Segoe UI"/>
      <b val="1"/>
      <color rgb="00FFFFFF"/>
      <sz val="10"/>
    </font>
    <font>
      <name val="Segoe UI"/>
      <b val="1"/>
      <color rgb="000F172A"/>
      <sz val="9"/>
    </font>
    <font>
      <name val="Segoe UI"/>
      <color rgb="000F172A"/>
      <sz val="9"/>
    </font>
    <font>
      <name val="Segoe UI"/>
      <b val="1"/>
      <color rgb="00475569"/>
      <sz val="9"/>
    </font>
    <font>
      <name val="Segoe UI"/>
      <b val="1"/>
      <color rgb="00064E3B"/>
      <sz val="15"/>
    </font>
    <font>
      <name val="Segoe UI"/>
      <i val="1"/>
      <color rgb="0064748B"/>
      <sz val="8"/>
    </font>
    <font>
      <name val="Segoe UI"/>
      <b val="1"/>
      <color rgb="00065F46"/>
      <sz val="15"/>
    </font>
    <font>
      <name val="Segoe UI"/>
      <b val="1"/>
      <color rgb="001E293B"/>
      <sz val="11"/>
    </font>
    <font>
      <name val="Segoe UI"/>
      <b val="1"/>
      <color rgb="00FFFFFF"/>
      <sz val="9"/>
    </font>
    <font>
      <name val="Segoe UI"/>
      <b val="1"/>
      <color rgb="00064E3B"/>
      <sz val="10"/>
    </font>
    <font>
      <name val="Segoe UI"/>
      <b val="1"/>
      <i val="1"/>
      <color rgb="001E3A8A"/>
      <sz val="9"/>
    </font>
    <font>
      <name val="Segoe UI"/>
      <b val="1"/>
      <color rgb="00334155"/>
      <sz val="9"/>
    </font>
    <font>
      <name val="Segoe UI"/>
      <b val="1"/>
      <color rgb="00065F46"/>
      <sz val="9"/>
    </font>
  </fonts>
  <fills count="12">
    <fill>
      <patternFill/>
    </fill>
    <fill>
      <patternFill patternType="gray125"/>
    </fill>
    <fill>
      <patternFill patternType="solid">
        <fgColor rgb="00064E3B"/>
        <bgColor rgb="00064E3B"/>
      </patternFill>
    </fill>
    <fill>
      <patternFill patternType="solid">
        <fgColor rgb="00B45309"/>
        <bgColor rgb="00B45309"/>
      </patternFill>
    </fill>
    <fill>
      <patternFill patternType="solid">
        <fgColor rgb="00F8FAFC"/>
        <bgColor rgb="00F8FAFC"/>
      </patternFill>
    </fill>
    <fill>
      <patternFill patternType="solid">
        <fgColor rgb="00D1FAE5"/>
        <bgColor rgb="00D1FAE5"/>
      </patternFill>
    </fill>
    <fill>
      <patternFill patternType="solid">
        <fgColor rgb="00ECFDF5"/>
        <bgColor rgb="00ECFDF5"/>
      </patternFill>
    </fill>
    <fill>
      <patternFill patternType="solid">
        <fgColor rgb="00FFFFFF"/>
        <bgColor rgb="00FFFFFF"/>
      </patternFill>
    </fill>
    <fill>
      <patternFill patternType="solid">
        <fgColor rgb="00EFF6FF"/>
        <bgColor rgb="00EFF6FF"/>
      </patternFill>
    </fill>
    <fill>
      <patternFill patternType="solid">
        <fgColor rgb="001E3A8A"/>
        <bgColor rgb="001E3A8A"/>
      </patternFill>
    </fill>
    <fill>
      <patternFill patternType="solid">
        <fgColor rgb="00334155"/>
        <bgColor rgb="00334155"/>
      </patternFill>
    </fill>
    <fill>
      <patternFill patternType="solid">
        <fgColor rgb="00E2E8F0"/>
        <bgColor rgb="00E2E8F0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064E3B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pivotButton="0" quotePrefix="0" xfId="0"/>
    <xf numFmtId="0" fontId="3" fillId="0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6" fillId="4" borderId="1" applyAlignment="1" pivotButton="0" quotePrefix="0" xfId="0">
      <alignment horizontal="center" vertical="center" wrapText="1"/>
    </xf>
    <xf numFmtId="4" fontId="8" fillId="5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9" fillId="0" borderId="0" pivotButton="0" quotePrefix="0" xfId="0"/>
    <xf numFmtId="0" fontId="10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right" vertical="center" wrapText="1"/>
    </xf>
    <xf numFmtId="4" fontId="3" fillId="6" borderId="1" applyAlignment="1" pivotButton="0" quotePrefix="0" xfId="0">
      <alignment horizontal="center" vertical="center" wrapText="1"/>
    </xf>
    <xf numFmtId="4" fontId="4" fillId="6" borderId="1" applyAlignment="1" pivotButton="0" quotePrefix="0" xfId="0">
      <alignment horizontal="center" vertical="center" wrapText="1"/>
    </xf>
    <xf numFmtId="4" fontId="11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right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right" vertical="center" wrapText="1"/>
    </xf>
    <xf numFmtId="4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right" vertical="center" wrapText="1"/>
    </xf>
    <xf numFmtId="4" fontId="4" fillId="7" borderId="1" applyAlignment="1" pivotButton="0" quotePrefix="0" xfId="0">
      <alignment horizontal="center" vertical="center" wrapText="1"/>
    </xf>
    <xf numFmtId="164" fontId="4" fillId="7" borderId="1" applyAlignment="1" pivotButton="0" quotePrefix="0" xfId="0">
      <alignment horizontal="center" vertical="center" wrapText="1"/>
    </xf>
    <xf numFmtId="0" fontId="12" fillId="8" borderId="2" applyAlignment="1" pivotButton="0" quotePrefix="0" xfId="0">
      <alignment horizontal="center" vertical="center" wrapText="1"/>
    </xf>
    <xf numFmtId="0" fontId="1" fillId="9" borderId="0" applyAlignment="1" pivotButton="0" quotePrefix="0" xfId="0">
      <alignment horizontal="center" vertical="center" wrapText="1"/>
    </xf>
    <xf numFmtId="0" fontId="2" fillId="10" borderId="0" applyAlignment="1" pivotButton="0" quotePrefix="0" xfId="0">
      <alignment horizontal="center" vertical="center" wrapText="1"/>
    </xf>
    <xf numFmtId="0" fontId="10" fillId="9" borderId="1" applyAlignment="1" pivotButton="0" quotePrefix="0" xfId="0">
      <alignment horizontal="center" vertical="center" wrapText="1"/>
    </xf>
    <xf numFmtId="0" fontId="13" fillId="11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4" fontId="3" fillId="7" borderId="1" applyAlignment="1" pivotButton="0" quotePrefix="0" xfId="0">
      <alignment horizontal="center" vertical="center" wrapText="1"/>
    </xf>
    <xf numFmtId="4" fontId="14" fillId="7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4" fontId="3" fillId="4" borderId="1" applyAlignment="1" pivotButton="0" quotePrefix="0" xfId="0">
      <alignment horizontal="center" vertical="center" wrapText="1"/>
    </xf>
    <xf numFmtId="4" fontId="14" fillId="4" borderId="1" applyAlignment="1" pivotButton="0" quotePrefix="0" xfId="0">
      <alignment horizontal="center" vertical="center" wrapText="1"/>
    </xf>
    <xf numFmtId="0" fontId="11" fillId="6" borderId="2" applyAlignment="1" pivotButton="0" quotePrefix="0" xfId="0">
      <alignment horizontal="center" vertical="center" wrapText="1"/>
    </xf>
    <xf numFmtId="4" fontId="11" fillId="6" borderId="2" applyAlignment="1" pivotButton="0" quotePrefix="0" xfId="0">
      <alignment horizontal="center" vertical="center" wrapText="1"/>
    </xf>
    <xf numFmtId="164" fontId="11" fillId="6" borderId="2" applyAlignment="1" pivotButton="0" quotePrefix="0" xfId="0">
      <alignment horizontal="center" vertical="center" wrapText="1"/>
    </xf>
    <xf numFmtId="0" fontId="0" fillId="7" borderId="1" pivotButton="0" quotePrefix="0" xfId="0"/>
    <xf numFmtId="0" fontId="3" fillId="4" borderId="1" applyAlignment="1" pivotButton="0" quotePrefix="0" xfId="0">
      <alignment horizontal="right" vertical="center" wrapText="1"/>
    </xf>
    <xf numFmtId="0" fontId="0" fillId="4" borderId="1" pivotButton="0" quotePrefix="0" xfId="0"/>
    <xf numFmtId="0" fontId="14" fillId="4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showGridLines="1" rightToLeft="1" workbookViewId="0">
      <selection activeCell="A1" sqref="A1"/>
    </sheetView>
  </sheetViews>
  <sheetFormatPr baseColWidth="8" defaultRowHeight="15"/>
  <cols>
    <col width="6" customWidth="1" min="1" max="1"/>
    <col width="36" customWidth="1" min="2" max="2"/>
    <col width="20" customWidth="1" min="3" max="3"/>
    <col width="20" customWidth="1" min="4" max="4"/>
    <col width="20" customWidth="1" min="5" max="5"/>
    <col width="14" customWidth="1" min="6" max="6"/>
    <col width="30" customWidth="1" min="7" max="7"/>
    <col width="26" customWidth="1" min="8" max="8"/>
  </cols>
  <sheetData>
    <row r="1" ht="38" customHeight="1">
      <c r="A1" s="1" t="inlineStr">
        <is>
          <t>شهادة دفع ومستخلص مقاول باطن دوري - أعمال التشطيبات المعمارية</t>
        </is>
      </c>
    </row>
    <row r="2" ht="24" customHeight="1">
      <c r="A2" s="2" t="inlineStr">
        <is>
          <t>إدارة العقود والمكتب الفني | مستخلص جاري تراكمي يشمل نسب الإنجاز وحجز الضمان والضرائب واسترداد المواد</t>
        </is>
      </c>
    </row>
    <row r="4" ht="22" customHeight="1">
      <c r="A4" s="3" t="inlineStr">
        <is>
          <t>اسم المشروع:</t>
        </is>
      </c>
      <c r="B4" s="4" t="inlineStr">
        <is>
          <t>مشروع كمبوند الروضة السكني الفاخر - العمارة 104</t>
        </is>
      </c>
      <c r="E4" s="3" t="inlineStr">
        <is>
          <t>رقم المستخلص:</t>
        </is>
      </c>
      <c r="F4" s="5" t="inlineStr">
        <is>
          <t>المستخلص الجاري رقم (04)</t>
        </is>
      </c>
    </row>
    <row r="5" ht="22" customHeight="1">
      <c r="A5" s="3" t="inlineStr">
        <is>
          <t>المقاول العام:</t>
        </is>
      </c>
      <c r="B5" s="4" t="inlineStr">
        <is>
          <t>شركة المقاولون العرب والإنشاءات الحديثة</t>
        </is>
      </c>
      <c r="E5" s="3" t="inlineStr">
        <is>
          <t>تاريخ المستخلص:</t>
        </is>
      </c>
      <c r="F5" s="4" t="inlineStr">
        <is>
          <t>2026-10-01</t>
        </is>
      </c>
    </row>
    <row r="6" ht="22" customHeight="1">
      <c r="A6" s="3" t="inlineStr">
        <is>
          <t>مقاول الباطن:</t>
        </is>
      </c>
      <c r="B6" s="4" t="inlineStr">
        <is>
          <t>شركة الإتقان للتشطيبات المعمارية والديكور</t>
        </is>
      </c>
      <c r="E6" s="3" t="inlineStr">
        <is>
          <t>فترة المستخلص:</t>
        </is>
      </c>
      <c r="F6" s="4" t="inlineStr">
        <is>
          <t>من 2026-09-01 إلى 2026-09-30</t>
        </is>
      </c>
    </row>
    <row r="7" ht="22" customHeight="1">
      <c r="A7" s="3" t="inlineStr">
        <is>
          <t>رقم وأمر العقد:</t>
        </is>
      </c>
      <c r="B7" s="4" t="inlineStr">
        <is>
          <t>عقد باطن رقم SUB-FIN-2026-018</t>
        </is>
      </c>
      <c r="E7" s="3" t="inlineStr">
        <is>
          <t>العملة المعتمدة:</t>
        </is>
      </c>
      <c r="F7" s="4" t="inlineStr">
        <is>
          <t>جنيه مصري / ريال سعودي (EGP / SAR)</t>
        </is>
      </c>
    </row>
    <row r="9" ht="18" customHeight="1">
      <c r="A9" s="6" t="inlineStr">
        <is>
          <t>إجمالي قيمة العقد الأصلي</t>
        </is>
      </c>
      <c r="B9" s="7" t="n"/>
      <c r="C9" s="6" t="inlineStr">
        <is>
          <t>إجمالي الأعمال المنجزة حتى الآن</t>
        </is>
      </c>
      <c r="D9" s="7" t="n"/>
      <c r="E9" s="6" t="inlineStr">
        <is>
          <t>إجمالي الاستقطاعات والتأمينات</t>
        </is>
      </c>
      <c r="F9" s="7" t="n"/>
      <c r="G9" s="6" t="inlineStr">
        <is>
          <t>صافي المبلغ المستحق للصرف حالياً</t>
        </is>
      </c>
      <c r="H9" s="7" t="n"/>
    </row>
    <row r="10" ht="28" customHeight="1">
      <c r="A10" s="8">
        <f>'جدول حصر الكميات والمستخلص'!G21</f>
        <v/>
      </c>
      <c r="B10" s="7" t="n"/>
      <c r="C10" s="8">
        <f>'جدول حصر الكميات والمستخلص'!L21</f>
        <v/>
      </c>
      <c r="D10" s="7" t="n"/>
      <c r="E10" s="8">
        <f>C23</f>
        <v/>
      </c>
      <c r="F10" s="7" t="n"/>
      <c r="G10" s="9">
        <f>C27</f>
        <v/>
      </c>
      <c r="H10" s="7" t="n"/>
    </row>
    <row r="11" ht="18" customHeight="1">
      <c r="A11" s="10" t="inlineStr">
        <is>
          <t>القيمة التعاقدية الشاملة</t>
        </is>
      </c>
      <c r="B11" s="7" t="n"/>
      <c r="C11" s="10" t="inlineStr">
        <is>
          <t>التراكمي المعتمد حتى تاريخه</t>
        </is>
      </c>
      <c r="D11" s="7" t="n"/>
      <c r="E11" s="10" t="inlineStr">
        <is>
          <t>ضمان 10% + دفعة + خامات</t>
        </is>
      </c>
      <c r="F11" s="7" t="n"/>
      <c r="G11" s="10" t="inlineStr">
        <is>
          <t>المستحق لمقاول الباطن</t>
        </is>
      </c>
      <c r="H11" s="7" t="n"/>
    </row>
    <row r="13" ht="26" customHeight="1">
      <c r="A13" s="11" t="inlineStr">
        <is>
          <t>📑 بيان خلاصة الحساب المالي والاستقطاعات المعتمدة (Financial Breakdown)</t>
        </is>
      </c>
    </row>
    <row r="14" ht="26" customHeight="1">
      <c r="A14" s="12" t="inlineStr">
        <is>
          <t>م</t>
        </is>
      </c>
      <c r="B14" s="12" t="inlineStr">
        <is>
          <t>بيان البند المالي</t>
        </is>
      </c>
      <c r="C14" s="12" t="inlineStr">
        <is>
          <t>القيمة التراكمية الإجمالية</t>
        </is>
      </c>
      <c r="D14" s="12" t="inlineStr">
        <is>
          <t>القيمة السابقة المعتمدة</t>
        </is>
      </c>
      <c r="E14" s="12" t="inlineStr">
        <is>
          <t>القيمة المستحقة الحالية</t>
        </is>
      </c>
      <c r="F14" s="12" t="inlineStr">
        <is>
          <t>نسبة البند %</t>
        </is>
      </c>
      <c r="G14" s="12" t="inlineStr">
        <is>
          <t>المعادلة المحاسبية</t>
        </is>
      </c>
      <c r="H14" s="12" t="inlineStr">
        <is>
          <t>ملاحظات وتوجيه</t>
        </is>
      </c>
    </row>
    <row r="15" ht="23" customHeight="1">
      <c r="A15" s="13" t="n">
        <v>1</v>
      </c>
      <c r="B15" s="14" t="inlineStr">
        <is>
          <t>أولاً: إجمالي قيمة الأعمال المنجزة (Gross Work Done)</t>
        </is>
      </c>
      <c r="C15" s="15">
        <f>'جدول حصر الكميات والمستخلص'!L21</f>
        <v/>
      </c>
      <c r="D15" s="16">
        <f>'جدول حصر الكميات والمستخلص'!M21</f>
        <v/>
      </c>
      <c r="E15" s="17">
        <f>'جدول حصر الكميات والمستخلص'!N21</f>
        <v/>
      </c>
      <c r="F15" s="13" t="inlineStr">
        <is>
          <t>-</t>
        </is>
      </c>
      <c r="G15" s="18" t="inlineStr">
        <is>
          <t>قيمة الأعمال المنفذة فعلياً</t>
        </is>
      </c>
      <c r="H15" s="18" t="inlineStr">
        <is>
          <t>من شيت الحصر التفصيلي</t>
        </is>
      </c>
    </row>
    <row r="16" ht="23" customHeight="1">
      <c r="A16" s="19" t="n">
        <v>2</v>
      </c>
      <c r="B16" s="20" t="inlineStr">
        <is>
          <t>يخصم: استقطاع ضمان حسن التنفيذ (Retention Money)</t>
        </is>
      </c>
      <c r="C16" s="21">
        <f>C15*0.10</f>
        <v/>
      </c>
      <c r="D16" s="21">
        <f>D15*0.10</f>
        <v/>
      </c>
      <c r="E16" s="21">
        <f>E15*0.10</f>
        <v/>
      </c>
      <c r="F16" s="22" t="n">
        <v>0.1</v>
      </c>
      <c r="G16" s="20" t="inlineStr">
        <is>
          <t>10% من إجمالي الأعمال</t>
        </is>
      </c>
      <c r="H16" s="20" t="inlineStr">
        <is>
          <t>يصرف 5% بالابتدائي و 5% بالنهائي</t>
        </is>
      </c>
    </row>
    <row r="17" ht="23" customHeight="1">
      <c r="A17" s="23" t="n">
        <v>3</v>
      </c>
      <c r="B17" s="24" t="inlineStr">
        <is>
          <t>يخصم: استرداد الدفعة المقدمة (Advance Payment Recovery)</t>
        </is>
      </c>
      <c r="C17" s="25">
        <f>C15*0.10</f>
        <v/>
      </c>
      <c r="D17" s="25">
        <f>D15*0.10</f>
        <v/>
      </c>
      <c r="E17" s="25">
        <f>E15*0.10</f>
        <v/>
      </c>
      <c r="F17" s="26" t="n">
        <v>0.1</v>
      </c>
      <c r="G17" s="24" t="inlineStr">
        <is>
          <t>10% من قيمة الأعمال المنجزة</t>
        </is>
      </c>
      <c r="H17" s="24" t="inlineStr">
        <is>
          <t>حتى استهلاك كامل الدفعة المقدمة</t>
        </is>
      </c>
    </row>
    <row r="18" ht="23" customHeight="1">
      <c r="A18" s="19" t="n">
        <v>4</v>
      </c>
      <c r="B18" s="20" t="inlineStr">
        <is>
          <t>يخصم: خصم قيمة خامات ومواد موردة من المقاول العام</t>
        </is>
      </c>
      <c r="C18" s="21">
        <f>'سجل خصومات الخامات والتوريدات'!G15</f>
        <v/>
      </c>
      <c r="D18" s="21">
        <f>'سجل خصومات الخامات والتوريدات'!E15</f>
        <v/>
      </c>
      <c r="E18" s="21">
        <f>'سجل خصومات الخامات والتوريدات'!F15</f>
        <v/>
      </c>
      <c r="F18" s="19" t="inlineStr">
        <is>
          <t>-</t>
        </is>
      </c>
      <c r="G18" s="20" t="inlineStr">
        <is>
          <t>أسمنت، سيراميك، دهانات، سقالات</t>
        </is>
      </c>
      <c r="H18" s="20" t="inlineStr">
        <is>
          <t>مستندات وأذون صرف من المخزن</t>
        </is>
      </c>
    </row>
    <row r="19" ht="23" customHeight="1">
      <c r="A19" s="23" t="n">
        <v>5</v>
      </c>
      <c r="B19" s="24" t="inlineStr">
        <is>
          <t>يخصم: خصم تأمين السلامة والصحة المهنية (HSE Penalties)</t>
        </is>
      </c>
      <c r="C19" s="25" t="n">
        <v>2500</v>
      </c>
      <c r="D19" s="25" t="n">
        <v>1500</v>
      </c>
      <c r="E19" s="25">
        <f>C19-D19</f>
        <v/>
      </c>
      <c r="F19" s="23" t="inlineStr">
        <is>
          <t>-</t>
        </is>
      </c>
      <c r="G19" s="24" t="inlineStr">
        <is>
          <t>مخالفات سيفتي ونظافة الموقع</t>
        </is>
      </c>
      <c r="H19" s="24" t="inlineStr">
        <is>
          <t>تقرير مشرف السلامة الميداني</t>
        </is>
      </c>
    </row>
    <row r="20" ht="23" customHeight="1">
      <c r="A20" s="19" t="n">
        <v>6</v>
      </c>
      <c r="B20" s="20" t="inlineStr">
        <is>
          <t>يخصم: ضريبة الأرباح التجارية والصناعية (خصم وإضافة WHT)</t>
        </is>
      </c>
      <c r="C20" s="21">
        <f>C15*0.01</f>
        <v/>
      </c>
      <c r="D20" s="21">
        <f>D15*0.01</f>
        <v/>
      </c>
      <c r="E20" s="21">
        <f>E15*0.01</f>
        <v/>
      </c>
      <c r="F20" s="22" t="n">
        <v>0.01</v>
      </c>
      <c r="G20" s="20" t="inlineStr">
        <is>
          <t>1% توريد وتركيب / مقاولات</t>
        </is>
      </c>
      <c r="H20" s="20" t="inlineStr">
        <is>
          <t>سداد لمصلحة الضرائب</t>
        </is>
      </c>
    </row>
    <row r="21" ht="23" customHeight="1">
      <c r="A21" s="23" t="n">
        <v>7</v>
      </c>
      <c r="B21" s="24" t="inlineStr">
        <is>
          <t>يخصم: غرامات تأخير وإعادة أعمال معيبة (Quality Backcharges)</t>
        </is>
      </c>
      <c r="C21" s="25" t="n">
        <v>3000</v>
      </c>
      <c r="D21" s="25" t="n">
        <v>0</v>
      </c>
      <c r="E21" s="25">
        <f>C21-D21</f>
        <v/>
      </c>
      <c r="F21" s="23" t="inlineStr">
        <is>
          <t>-</t>
        </is>
      </c>
      <c r="G21" s="24" t="inlineStr">
        <is>
          <t>إصلاح بند محارة ودهانات معيب</t>
        </is>
      </c>
      <c r="H21" s="24" t="inlineStr">
        <is>
          <t>إشعار خصم جودة رقم QC-04</t>
        </is>
      </c>
    </row>
    <row r="22" ht="23" customHeight="1">
      <c r="A22" s="13" t="n">
        <v>8</v>
      </c>
      <c r="B22" s="14" t="inlineStr">
        <is>
          <t>ثانياً: إجمالي الاستقطاعات والخصومات</t>
        </is>
      </c>
      <c r="C22" s="15">
        <f>SUM(C16:C21)</f>
        <v/>
      </c>
      <c r="D22" s="16">
        <f>SUM(D16:D21)</f>
        <v/>
      </c>
      <c r="E22" s="17">
        <f>SUM(E16:E21)</f>
        <v/>
      </c>
      <c r="F22" s="13" t="inlineStr">
        <is>
          <t>-</t>
        </is>
      </c>
      <c r="G22" s="18" t="inlineStr">
        <is>
          <t>مجموع بنود الخصم من (2 إلى 7)</t>
        </is>
      </c>
      <c r="H22" s="18" t="inlineStr">
        <is>
          <t>إجمالي الخصومات حتى تاريخه</t>
        </is>
      </c>
    </row>
    <row r="23" ht="23" customHeight="1">
      <c r="A23" s="13" t="n">
        <v>9</v>
      </c>
      <c r="B23" s="14" t="inlineStr">
        <is>
          <t>ثالثاً: صافي المستحق الإجمالي حتى تاريخه</t>
        </is>
      </c>
      <c r="C23" s="15">
        <f>C15-C22</f>
        <v/>
      </c>
      <c r="D23" s="16">
        <f>D15-D22</f>
        <v/>
      </c>
      <c r="E23" s="17">
        <f>E15-E22</f>
        <v/>
      </c>
      <c r="F23" s="13" t="inlineStr">
        <is>
          <t>-</t>
        </is>
      </c>
      <c r="G23" s="18" t="inlineStr">
        <is>
          <t>أولاً ناقص ثانياً</t>
        </is>
      </c>
      <c r="H23" s="18" t="inlineStr">
        <is>
          <t>صافي الأعمال بعد الخصومات</t>
        </is>
      </c>
    </row>
    <row r="24" ht="23" customHeight="1">
      <c r="A24" s="19" t="n">
        <v>10</v>
      </c>
      <c r="B24" s="20" t="inlineStr">
        <is>
          <t>رابعاً: يخصم ما سبق صرفه بالمستخلصات السابقة</t>
        </is>
      </c>
      <c r="C24" s="21">
        <f>D23</f>
        <v/>
      </c>
      <c r="D24" s="19" t="inlineStr">
        <is>
          <t>-</t>
        </is>
      </c>
      <c r="E24" s="21">
        <f>D23</f>
        <v/>
      </c>
      <c r="F24" s="19" t="inlineStr">
        <is>
          <t>-</t>
        </is>
      </c>
      <c r="G24" s="20" t="inlineStr">
        <is>
          <t>صافي المستخلصات 1 + 2 + 3</t>
        </is>
      </c>
      <c r="H24" s="20" t="inlineStr">
        <is>
          <t>دفاتر الحسابات والتحويلات البنكية</t>
        </is>
      </c>
    </row>
    <row r="25" ht="23" customHeight="1">
      <c r="A25" s="23" t="n">
        <v>11</v>
      </c>
      <c r="B25" s="24" t="inlineStr">
        <is>
          <t>خامساً: دفعة نقدية / سلفة عمالة خلال الفترة الحالية</t>
        </is>
      </c>
      <c r="C25" s="25" t="n">
        <v>0</v>
      </c>
      <c r="D25" s="25" t="n">
        <v>0</v>
      </c>
      <c r="E25" s="25" t="n">
        <v>0</v>
      </c>
      <c r="F25" s="23" t="inlineStr">
        <is>
          <t>-</t>
        </is>
      </c>
      <c r="G25" s="24" t="inlineStr">
        <is>
          <t>سلفة أسبوعية تحت الحساب</t>
        </is>
      </c>
      <c r="H25" s="24" t="inlineStr">
        <is>
          <t>إذن صرف نقدية من الخزينة</t>
        </is>
      </c>
    </row>
    <row r="26" ht="23" customHeight="1">
      <c r="A26" s="13" t="n">
        <v>12</v>
      </c>
      <c r="B26" s="14" t="inlineStr">
        <is>
          <t>صافي المبلغ المستحق للصرف بموجب هذا المستخلص</t>
        </is>
      </c>
      <c r="C26" s="15">
        <f>C23-C24-C25</f>
        <v/>
      </c>
      <c r="D26" s="13" t="inlineStr">
        <is>
          <t>-</t>
        </is>
      </c>
      <c r="E26" s="17">
        <f>C26</f>
        <v/>
      </c>
      <c r="F26" s="13" t="inlineStr">
        <is>
          <t>-</t>
        </is>
      </c>
      <c r="G26" s="18" t="inlineStr">
        <is>
          <t>المبلغ الصافي واجب التحويل للمقاول</t>
        </is>
      </c>
      <c r="H26" s="18" t="inlineStr">
        <is>
          <t>يصرف بشيك أو تحويل بنكي رسمي</t>
        </is>
      </c>
    </row>
    <row r="28" ht="25" customHeight="1">
      <c r="A28" s="27" t="inlineStr">
        <is>
          <t>فقط وقدره: مائة وخمسة وستون ألفاً وثمانمائة وخمسون جنيهاً مصرياً / ريالاً لا غير (المبلغ قابل للتغير تلقائياً بحسب فئات الإنجاز)</t>
        </is>
      </c>
    </row>
    <row r="30" ht="24" customHeight="1">
      <c r="A30" s="11" t="inlineStr">
        <is>
          <t>✍️ دورة المراجعة والاعتمادات المستندية للصرف</t>
        </is>
      </c>
    </row>
    <row r="31" ht="20" customHeight="1">
      <c r="A31" s="5" t="inlineStr">
        <is>
          <t>مهندس الموقع المشرف</t>
        </is>
      </c>
      <c r="B31" s="5" t="inlineStr">
        <is>
          <t>مكتب فني المقاول العام</t>
        </is>
      </c>
      <c r="D31" s="5" t="inlineStr">
        <is>
          <t>مدير مراقبة الجودة (QC)</t>
        </is>
      </c>
      <c r="F31" s="5" t="inlineStr">
        <is>
          <t>المدير المالي والحسابات</t>
        </is>
      </c>
      <c r="G31" s="5" t="inlineStr">
        <is>
          <t>مدير عام المشروع</t>
        </is>
      </c>
    </row>
    <row r="32" ht="20" customHeight="1">
      <c r="A32" s="4" t="inlineStr">
        <is>
          <t>مراجعة وحصر الكميات على الطبيعة</t>
        </is>
      </c>
      <c r="B32" s="4" t="inlineStr">
        <is>
          <t>تدقيق الفئات ومطابقة العقد</t>
        </is>
      </c>
      <c r="D32" s="4" t="inlineStr">
        <is>
          <t>اعتماد جودة التنفيذ وعدم وجود ملاحظات</t>
        </is>
      </c>
      <c r="F32" s="4" t="inlineStr">
        <is>
          <t>مراجعة الاستقطاعات والمدفوعات</t>
        </is>
      </c>
      <c r="G32" s="4" t="inlineStr">
        <is>
          <t>اعتماد الصرف النهائي</t>
        </is>
      </c>
    </row>
    <row r="33" ht="20" customHeight="1">
      <c r="A33" s="4" t="inlineStr">
        <is>
          <t>الاسم: ........................</t>
        </is>
      </c>
      <c r="B33" s="4" t="inlineStr">
        <is>
          <t>الاسم: ........................</t>
        </is>
      </c>
      <c r="D33" s="4" t="inlineStr">
        <is>
          <t>الاسم: ........................</t>
        </is>
      </c>
      <c r="F33" s="4" t="inlineStr">
        <is>
          <t>الاسم: ........................</t>
        </is>
      </c>
      <c r="G33" s="4" t="inlineStr">
        <is>
          <t>الاسم: ........................</t>
        </is>
      </c>
    </row>
    <row r="34" ht="20" customHeight="1">
      <c r="A34" s="4" t="inlineStr">
        <is>
          <t>التوقيع: .....................</t>
        </is>
      </c>
      <c r="B34" s="4" t="inlineStr">
        <is>
          <t>التوقيع: .....................</t>
        </is>
      </c>
      <c r="D34" s="4" t="inlineStr">
        <is>
          <t>التوقيع: .....................</t>
        </is>
      </c>
      <c r="F34" s="4" t="inlineStr">
        <is>
          <t>التوقيع: .....................</t>
        </is>
      </c>
      <c r="G34" s="4" t="inlineStr">
        <is>
          <t>التوقيع: .....................</t>
        </is>
      </c>
    </row>
    <row r="35" ht="20" customHeight="1">
      <c r="A35" s="4" t="inlineStr">
        <is>
          <t>التاريخ: .... / .... / 2026</t>
        </is>
      </c>
      <c r="B35" s="4" t="inlineStr">
        <is>
          <t>التاريخ: .... / .... / 2026</t>
        </is>
      </c>
      <c r="D35" s="4" t="inlineStr">
        <is>
          <t>التاريخ: .... / .... / 2026</t>
        </is>
      </c>
      <c r="F35" s="4" t="inlineStr">
        <is>
          <t>التاريخ: .... / .... / 2026</t>
        </is>
      </c>
      <c r="G35" s="4" t="inlineStr">
        <is>
          <t>التاريخ: .... / .... / 2026</t>
        </is>
      </c>
    </row>
  </sheetData>
  <mergeCells count="40">
    <mergeCell ref="A30:H30"/>
    <mergeCell ref="F5:H5"/>
    <mergeCell ref="D34:E34"/>
    <mergeCell ref="A11:B11"/>
    <mergeCell ref="G11:H11"/>
    <mergeCell ref="B31:C31"/>
    <mergeCell ref="A1:H1"/>
    <mergeCell ref="D31:E31"/>
    <mergeCell ref="C10:D10"/>
    <mergeCell ref="E10:F10"/>
    <mergeCell ref="G10:H10"/>
    <mergeCell ref="D32:E32"/>
    <mergeCell ref="C9:D9"/>
    <mergeCell ref="E9:F9"/>
    <mergeCell ref="B6:D6"/>
    <mergeCell ref="G34:H34"/>
    <mergeCell ref="B5:D5"/>
    <mergeCell ref="C11:D11"/>
    <mergeCell ref="A2:H2"/>
    <mergeCell ref="G33:H33"/>
    <mergeCell ref="B4:D4"/>
    <mergeCell ref="E11:F11"/>
    <mergeCell ref="B34:C34"/>
    <mergeCell ref="F4:H4"/>
    <mergeCell ref="B7:D7"/>
    <mergeCell ref="G35:H35"/>
    <mergeCell ref="F6:H6"/>
    <mergeCell ref="B33:C33"/>
    <mergeCell ref="D33:E33"/>
    <mergeCell ref="G32:H32"/>
    <mergeCell ref="A10:B10"/>
    <mergeCell ref="A28:H28"/>
    <mergeCell ref="A13:H13"/>
    <mergeCell ref="G31:H31"/>
    <mergeCell ref="B32:C32"/>
    <mergeCell ref="F7:H7"/>
    <mergeCell ref="A9:B9"/>
    <mergeCell ref="G9:H9"/>
    <mergeCell ref="B35:C35"/>
    <mergeCell ref="D35:E3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1"/>
  <sheetViews>
    <sheetView showGridLines="1" rightToLeft="1"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38" customWidth="1" min="3" max="3"/>
    <col width="8" customWidth="1" min="4" max="4"/>
    <col width="12" customWidth="1" min="5" max="5"/>
    <col width="11" customWidth="1" min="6" max="6"/>
    <col width="14" customWidth="1" min="7" max="7"/>
    <col width="11" customWidth="1" min="8" max="8"/>
    <col width="11" customWidth="1" min="9" max="9"/>
    <col width="12" customWidth="1" min="10" max="10"/>
    <col width="11" customWidth="1" min="11" max="11"/>
    <col width="15" customWidth="1" min="12" max="12"/>
    <col width="14" customWidth="1" min="13" max="13"/>
    <col width="14" customWidth="1" min="14" max="14"/>
    <col width="12" customWidth="1" min="15" max="15"/>
    <col width="15" customWidth="1" min="16" max="16"/>
    <col width="20" customWidth="1" min="17" max="17"/>
  </cols>
  <sheetData>
    <row r="1" ht="36" customHeight="1">
      <c r="A1" s="28" t="inlineStr">
        <is>
          <t>جدول حصر الكميات التراكمي وتدقيق نسب الإنجاز لأعمال التشطيبات (Detailed Finishing Progress Billing)</t>
        </is>
      </c>
    </row>
    <row r="2" ht="22" customHeight="1">
      <c r="A2" s="29" t="inlineStr">
        <is>
          <t>حساب كميات العقد + الكميات السابقة والحالية والإجمالية + نسب الإنجاز المعتمدة + القيمة المالية الصافية لكل بند</t>
        </is>
      </c>
    </row>
    <row r="4" ht="24" customHeight="1">
      <c r="A4" s="30" t="inlineStr">
        <is>
          <t>م</t>
        </is>
      </c>
      <c r="B4" s="30" t="inlineStr">
        <is>
          <t>كود البند</t>
        </is>
      </c>
      <c r="C4" s="30" t="inlineStr">
        <is>
          <t>بيان الأعمال والمواصفة الفنية التفصيلية</t>
        </is>
      </c>
      <c r="D4" s="30" t="inlineStr">
        <is>
          <t>الوحدة</t>
        </is>
      </c>
      <c r="E4" s="30" t="inlineStr">
        <is>
          <t>فئة العقد</t>
        </is>
      </c>
      <c r="F4" s="30" t="inlineStr">
        <is>
          <t>بيانات العقد الأصلي</t>
        </is>
      </c>
      <c r="G4" s="7" t="n"/>
      <c r="H4" s="30" t="inlineStr">
        <is>
          <t>حصر الكميات المنفذة على الطبيعة</t>
        </is>
      </c>
      <c r="I4" s="7" t="n"/>
      <c r="J4" s="7" t="n"/>
      <c r="K4" s="30" t="inlineStr">
        <is>
          <t>نسبة الإنجاز %</t>
        </is>
      </c>
      <c r="L4" s="30" t="inlineStr">
        <is>
          <t>القيمة المالية الإجمالية (شامل الفئات)</t>
        </is>
      </c>
      <c r="M4" s="7" t="n"/>
      <c r="N4" s="7" t="n"/>
      <c r="O4" s="30" t="inlineStr">
        <is>
          <t>نسبة الصرف المعتمدة %</t>
        </is>
      </c>
      <c r="P4" s="30" t="inlineStr">
        <is>
          <t>المستحق الحالي الصافي</t>
        </is>
      </c>
      <c r="Q4" s="30" t="inlineStr">
        <is>
          <t>حالة الفحص وتقرير الاستلام</t>
        </is>
      </c>
    </row>
    <row r="5" ht="24" customHeight="1">
      <c r="A5" s="7" t="n"/>
      <c r="B5" s="7" t="n"/>
      <c r="C5" s="7" t="n"/>
      <c r="D5" s="7" t="n"/>
      <c r="E5" s="7" t="n"/>
      <c r="F5" s="31" t="inlineStr">
        <is>
          <t>كمية العقد</t>
        </is>
      </c>
      <c r="G5" s="31" t="inlineStr">
        <is>
          <t>إجمالي العقد</t>
        </is>
      </c>
      <c r="H5" s="31" t="inlineStr">
        <is>
          <t>كمية سابقة</t>
        </is>
      </c>
      <c r="I5" s="31" t="inlineStr">
        <is>
          <t>كمية حالية</t>
        </is>
      </c>
      <c r="J5" s="31" t="inlineStr">
        <is>
          <t>كمية إجمالية</t>
        </is>
      </c>
      <c r="K5" s="7" t="n"/>
      <c r="L5" s="31" t="inlineStr">
        <is>
          <t>قيمة إجمالية حتى الآن</t>
        </is>
      </c>
      <c r="M5" s="31" t="inlineStr">
        <is>
          <t>قيمة سابقة مصروفة</t>
        </is>
      </c>
      <c r="N5" s="31" t="inlineStr">
        <is>
          <t>قيمة الأعمال الحالية</t>
        </is>
      </c>
      <c r="O5" s="7" t="n"/>
      <c r="P5" s="7" t="n"/>
      <c r="Q5" s="7" t="n"/>
    </row>
    <row r="6" ht="22" customHeight="1">
      <c r="A6" s="23" t="n">
        <v>1</v>
      </c>
      <c r="B6" s="32" t="inlineStr">
        <is>
          <t>FIN-01</t>
        </is>
      </c>
      <c r="C6" s="24" t="inlineStr">
        <is>
          <t>بياض محارة ولياسة داخلية أسمنتية مخدومة بالبؤج والأوتار والزوايا المعدنية للغرف والصالات</t>
        </is>
      </c>
      <c r="D6" s="23" t="inlineStr">
        <is>
          <t>م2</t>
        </is>
      </c>
      <c r="E6" s="33" t="n">
        <v>75</v>
      </c>
      <c r="F6" s="25" t="n">
        <v>4500</v>
      </c>
      <c r="G6" s="33">
        <f>E6*F6</f>
        <v/>
      </c>
      <c r="H6" s="25" t="n">
        <v>2800</v>
      </c>
      <c r="I6" s="33" t="n">
        <v>1200</v>
      </c>
      <c r="J6" s="33">
        <f>H6+I6</f>
        <v/>
      </c>
      <c r="K6" s="26">
        <f>J6/F6</f>
        <v/>
      </c>
      <c r="L6" s="33">
        <f>J6*E6</f>
        <v/>
      </c>
      <c r="M6" s="25">
        <f>H6*E6</f>
        <v/>
      </c>
      <c r="N6" s="33">
        <f>I6*E6</f>
        <v/>
      </c>
      <c r="O6" s="26" t="n">
        <v>1</v>
      </c>
      <c r="P6" s="34">
        <f>N6*O6</f>
        <v/>
      </c>
      <c r="Q6" s="24" t="inlineStr">
        <is>
          <t>معتمد بالكامل RFI-FIN-012</t>
        </is>
      </c>
    </row>
    <row r="7" ht="22" customHeight="1">
      <c r="A7" s="19" t="n">
        <v>2</v>
      </c>
      <c r="B7" s="35" t="inlineStr">
        <is>
          <t>FIN-02</t>
        </is>
      </c>
      <c r="C7" s="20" t="inlineStr">
        <is>
          <t>بياض واجهات خارجية سافيتو / دراي ميكس مقاوم للعوامل الجوية مع السقالات والأفاريز</t>
        </is>
      </c>
      <c r="D7" s="19" t="inlineStr">
        <is>
          <t>م2</t>
        </is>
      </c>
      <c r="E7" s="36" t="n">
        <v>130</v>
      </c>
      <c r="F7" s="21" t="n">
        <v>2200</v>
      </c>
      <c r="G7" s="36">
        <f>E7*F7</f>
        <v/>
      </c>
      <c r="H7" s="21" t="n">
        <v>800</v>
      </c>
      <c r="I7" s="36" t="n">
        <v>750</v>
      </c>
      <c r="J7" s="36">
        <f>H7+I7</f>
        <v/>
      </c>
      <c r="K7" s="22">
        <f>J7/F7</f>
        <v/>
      </c>
      <c r="L7" s="36">
        <f>J7*E7</f>
        <v/>
      </c>
      <c r="M7" s="21">
        <f>H7*E7</f>
        <v/>
      </c>
      <c r="N7" s="36">
        <f>I7*E7</f>
        <v/>
      </c>
      <c r="O7" s="22" t="n">
        <v>0.95</v>
      </c>
      <c r="P7" s="37">
        <f>N7*O7</f>
        <v/>
      </c>
      <c r="Q7" s="20" t="inlineStr">
        <is>
          <t>استلام وزنات الواجهة الشمالية</t>
        </is>
      </c>
    </row>
    <row r="8" ht="22" customHeight="1">
      <c r="A8" s="23" t="n">
        <v>3</v>
      </c>
      <c r="B8" s="32" t="inlineStr">
        <is>
          <t>FIN-03</t>
        </is>
      </c>
      <c r="C8" s="24" t="inlineStr">
        <is>
          <t>توريد وتركيب أرضيات بورسلين 60×120 سم للممرات والصالات فرز أول بلصق مادة سيكا</t>
        </is>
      </c>
      <c r="D8" s="23" t="inlineStr">
        <is>
          <t>م2</t>
        </is>
      </c>
      <c r="E8" s="33" t="n">
        <v>185</v>
      </c>
      <c r="F8" s="25" t="n">
        <v>1800</v>
      </c>
      <c r="G8" s="33">
        <f>E8*F8</f>
        <v/>
      </c>
      <c r="H8" s="25" t="n">
        <v>600</v>
      </c>
      <c r="I8" s="33" t="n">
        <v>550</v>
      </c>
      <c r="J8" s="33">
        <f>H8+I8</f>
        <v/>
      </c>
      <c r="K8" s="26">
        <f>J8/F8</f>
        <v/>
      </c>
      <c r="L8" s="33">
        <f>J8*E8</f>
        <v/>
      </c>
      <c r="M8" s="25">
        <f>H8*E8</f>
        <v/>
      </c>
      <c r="N8" s="33">
        <f>I8*E8</f>
        <v/>
      </c>
      <c r="O8" s="26" t="n">
        <v>1</v>
      </c>
      <c r="P8" s="34">
        <f>N8*O8</f>
        <v/>
      </c>
      <c r="Q8" s="24" t="inlineStr">
        <is>
          <t>معتمد بفواصل تمدد 2 ملم</t>
        </is>
      </c>
    </row>
    <row r="9" ht="22" customHeight="1">
      <c r="A9" s="19" t="n">
        <v>4</v>
      </c>
      <c r="B9" s="35" t="inlineStr">
        <is>
          <t>FIN-04</t>
        </is>
      </c>
      <c r="C9" s="20" t="inlineStr">
        <is>
          <t>توريد وتركيب سيراميك حوائط وأرضيات المطابخ والحمامات فرز أول كليوباترا أو ما يماثله</t>
        </is>
      </c>
      <c r="D9" s="19" t="inlineStr">
        <is>
          <t>م2</t>
        </is>
      </c>
      <c r="E9" s="36" t="n">
        <v>140</v>
      </c>
      <c r="F9" s="21" t="n">
        <v>1200</v>
      </c>
      <c r="G9" s="36">
        <f>E9*F9</f>
        <v/>
      </c>
      <c r="H9" s="21" t="n">
        <v>500</v>
      </c>
      <c r="I9" s="36" t="n">
        <v>400</v>
      </c>
      <c r="J9" s="36">
        <f>H9+I9</f>
        <v/>
      </c>
      <c r="K9" s="22">
        <f>J9/F9</f>
        <v/>
      </c>
      <c r="L9" s="36">
        <f>J9*E9</f>
        <v/>
      </c>
      <c r="M9" s="21">
        <f>H9*E9</f>
        <v/>
      </c>
      <c r="N9" s="36">
        <f>I9*E9</f>
        <v/>
      </c>
      <c r="O9" s="22" t="n">
        <v>1</v>
      </c>
      <c r="P9" s="37">
        <f>N9*O9</f>
        <v/>
      </c>
      <c r="Q9" s="20" t="inlineStr">
        <is>
          <t>تم اختبار ميول الصرف بنجاح</t>
        </is>
      </c>
    </row>
    <row r="10" ht="22" customHeight="1">
      <c r="A10" s="23" t="n">
        <v>5</v>
      </c>
      <c r="B10" s="32" t="inlineStr">
        <is>
          <t>FIN-05</t>
        </is>
      </c>
      <c r="C10" s="24" t="inlineStr">
        <is>
          <t>دهانات داخلية تشمل سيلر مقاوم للرطوبة + 3 سكينات معجون + وشين دهان بلاستيك جوتن فينوماستيك</t>
        </is>
      </c>
      <c r="D10" s="23" t="inlineStr">
        <is>
          <t>م2</t>
        </is>
      </c>
      <c r="E10" s="33" t="n">
        <v>85</v>
      </c>
      <c r="F10" s="25" t="n">
        <v>4500</v>
      </c>
      <c r="G10" s="33">
        <f>E10*F10</f>
        <v/>
      </c>
      <c r="H10" s="25" t="n">
        <v>1500</v>
      </c>
      <c r="I10" s="33" t="n">
        <v>1400</v>
      </c>
      <c r="J10" s="33">
        <f>H10+I10</f>
        <v/>
      </c>
      <c r="K10" s="26">
        <f>J10/F10</f>
        <v/>
      </c>
      <c r="L10" s="33">
        <f>J10*E10</f>
        <v/>
      </c>
      <c r="M10" s="25">
        <f>H10*E10</f>
        <v/>
      </c>
      <c r="N10" s="33">
        <f>I10*E10</f>
        <v/>
      </c>
      <c r="O10" s="26" t="n">
        <v>0.9</v>
      </c>
      <c r="P10" s="34">
        <f>N10*O10</f>
        <v/>
      </c>
      <c r="Q10" s="24" t="inlineStr">
        <is>
          <t>متبقي وش النظافة الأخير قبل التسليم</t>
        </is>
      </c>
    </row>
    <row r="11" ht="22" customHeight="1">
      <c r="A11" s="19" t="n">
        <v>6</v>
      </c>
      <c r="B11" s="35" t="inlineStr">
        <is>
          <t>FIN-06</t>
        </is>
      </c>
      <c r="C11" s="20" t="inlineStr">
        <is>
          <t>أسقف معلقة جبس بورد أخضر مقاوم للرطوبة للحمامات والمطابخ شامل الشاسيه الصاج والأوميجا والفيبر</t>
        </is>
      </c>
      <c r="D11" s="19" t="inlineStr">
        <is>
          <t>م2</t>
        </is>
      </c>
      <c r="E11" s="36" t="n">
        <v>210</v>
      </c>
      <c r="F11" s="21" t="n">
        <v>850</v>
      </c>
      <c r="G11" s="36">
        <f>E11*F11</f>
        <v/>
      </c>
      <c r="H11" s="21" t="n">
        <v>300</v>
      </c>
      <c r="I11" s="36" t="n">
        <v>320</v>
      </c>
      <c r="J11" s="36">
        <f>H11+I11</f>
        <v/>
      </c>
      <c r="K11" s="22">
        <f>J11/F11</f>
        <v/>
      </c>
      <c r="L11" s="36">
        <f>J11*E11</f>
        <v/>
      </c>
      <c r="M11" s="21">
        <f>H11*E11</f>
        <v/>
      </c>
      <c r="N11" s="36">
        <f>I11*E11</f>
        <v/>
      </c>
      <c r="O11" s="22" t="n">
        <v>1</v>
      </c>
      <c r="P11" s="37">
        <f>N11*O11</f>
        <v/>
      </c>
      <c r="Q11" s="20" t="inlineStr">
        <is>
          <t>معتمد لفتحات الاسبوتات والتكييف</t>
        </is>
      </c>
    </row>
    <row r="12" ht="22" customHeight="1">
      <c r="A12" s="23" t="n">
        <v>7</v>
      </c>
      <c r="B12" s="32" t="inlineStr">
        <is>
          <t>FIN-07</t>
        </is>
      </c>
      <c r="C12" s="24" t="inlineStr">
        <is>
          <t>أسقف جبس بورد ديكورية للريسبشن شاملة بيوت النور والليد بروفايل والمستويات</t>
        </is>
      </c>
      <c r="D12" s="23" t="inlineStr">
        <is>
          <t>م.ط</t>
        </is>
      </c>
      <c r="E12" s="33" t="n">
        <v>160</v>
      </c>
      <c r="F12" s="25" t="n">
        <v>650</v>
      </c>
      <c r="G12" s="33">
        <f>E12*F12</f>
        <v/>
      </c>
      <c r="H12" s="25" t="n">
        <v>200</v>
      </c>
      <c r="I12" s="33" t="n">
        <v>250</v>
      </c>
      <c r="J12" s="33">
        <f>H12+I12</f>
        <v/>
      </c>
      <c r="K12" s="26">
        <f>J12/F12</f>
        <v/>
      </c>
      <c r="L12" s="33">
        <f>J12*E12</f>
        <v/>
      </c>
      <c r="M12" s="25">
        <f>H12*E12</f>
        <v/>
      </c>
      <c r="N12" s="33">
        <f>I12*E12</f>
        <v/>
      </c>
      <c r="O12" s="26" t="n">
        <v>0.9</v>
      </c>
      <c r="P12" s="34">
        <f>N12*O12</f>
        <v/>
      </c>
      <c r="Q12" s="24" t="inlineStr">
        <is>
          <t>متبقي إنهاء زوايا بيوت النور</t>
        </is>
      </c>
    </row>
    <row r="13" ht="22" customHeight="1">
      <c r="A13" s="19" t="n">
        <v>8</v>
      </c>
      <c r="B13" s="35" t="inlineStr">
        <is>
          <t>FIN-08</t>
        </is>
      </c>
      <c r="C13" s="20" t="inlineStr">
        <is>
          <t>عزل مائي وحراري للأسطح والحمامات بدهان بيتومين مطاطي + ممبرين 4 ملم مسلّح بوليستر + اختبار 48 ساعة</t>
        </is>
      </c>
      <c r="D13" s="19" t="inlineStr">
        <is>
          <t>م2</t>
        </is>
      </c>
      <c r="E13" s="36" t="n">
        <v>175</v>
      </c>
      <c r="F13" s="21" t="n">
        <v>950</v>
      </c>
      <c r="G13" s="36">
        <f>E13*F13</f>
        <v/>
      </c>
      <c r="H13" s="21" t="n">
        <v>600</v>
      </c>
      <c r="I13" s="36" t="n">
        <v>350</v>
      </c>
      <c r="J13" s="36">
        <f>H13+I13</f>
        <v/>
      </c>
      <c r="K13" s="22">
        <f>J13/F13</f>
        <v/>
      </c>
      <c r="L13" s="36">
        <f>J13*E13</f>
        <v/>
      </c>
      <c r="M13" s="21">
        <f>H13*E13</f>
        <v/>
      </c>
      <c r="N13" s="36">
        <f>I13*E13</f>
        <v/>
      </c>
      <c r="O13" s="22" t="n">
        <v>1</v>
      </c>
      <c r="P13" s="37">
        <f>N13*O13</f>
        <v/>
      </c>
      <c r="Q13" s="20" t="inlineStr">
        <is>
          <t>تم اختبار الغمر بالماء لمدة 72 ساعة</t>
        </is>
      </c>
    </row>
    <row r="14" ht="22" customHeight="1">
      <c r="A14" s="23" t="n">
        <v>9</v>
      </c>
      <c r="B14" s="32" t="inlineStr">
        <is>
          <t>FIN-09</t>
        </is>
      </c>
      <c r="C14" s="24" t="inlineStr">
        <is>
          <t>توريد وتركيب أبواب خشبية كبس قشرة أرو للحجرات شاملة الحلق والبرور والكوالين الأهرام/كومبي</t>
        </is>
      </c>
      <c r="D14" s="23" t="inlineStr">
        <is>
          <t>عدد</t>
        </is>
      </c>
      <c r="E14" s="33" t="n">
        <v>1200</v>
      </c>
      <c r="F14" s="25" t="n">
        <v>60</v>
      </c>
      <c r="G14" s="33">
        <f>E14*F14</f>
        <v/>
      </c>
      <c r="H14" s="25" t="n">
        <v>20</v>
      </c>
      <c r="I14" s="33" t="n">
        <v>25</v>
      </c>
      <c r="J14" s="33">
        <f>H14+I14</f>
        <v/>
      </c>
      <c r="K14" s="26">
        <f>J14/F14</f>
        <v/>
      </c>
      <c r="L14" s="33">
        <f>J14*E14</f>
        <v/>
      </c>
      <c r="M14" s="25">
        <f>H14*E14</f>
        <v/>
      </c>
      <c r="N14" s="33">
        <f>I14*E14</f>
        <v/>
      </c>
      <c r="O14" s="26" t="n">
        <v>0.95</v>
      </c>
      <c r="P14" s="34">
        <f>N14*O14</f>
        <v/>
      </c>
      <c r="Q14" s="24" t="inlineStr">
        <is>
          <t>تم استلام الوزنات والأوكر</t>
        </is>
      </c>
    </row>
    <row r="15" ht="22" customHeight="1">
      <c r="A15" s="19" t="n">
        <v>10</v>
      </c>
      <c r="B15" s="35" t="inlineStr">
        <is>
          <t>FIN-10</t>
        </is>
      </c>
      <c r="C15" s="20" t="inlineStr">
        <is>
          <t>أعمال ألوميتال قطاع جامبو دبل جلاس عازل للصوت والحرارة للشبابيك والبلكونات شامل الإكسسوار</t>
        </is>
      </c>
      <c r="D15" s="19" t="inlineStr">
        <is>
          <t>م2</t>
        </is>
      </c>
      <c r="E15" s="36" t="n">
        <v>1850</v>
      </c>
      <c r="F15" s="21" t="n">
        <v>350</v>
      </c>
      <c r="G15" s="36">
        <f>E15*F15</f>
        <v/>
      </c>
      <c r="H15" s="21" t="n">
        <v>120</v>
      </c>
      <c r="I15" s="36" t="n">
        <v>140</v>
      </c>
      <c r="J15" s="36">
        <f>H15+I15</f>
        <v/>
      </c>
      <c r="K15" s="22">
        <f>J15/F15</f>
        <v/>
      </c>
      <c r="L15" s="36">
        <f>J15*E15</f>
        <v/>
      </c>
      <c r="M15" s="21">
        <f>H15*E15</f>
        <v/>
      </c>
      <c r="N15" s="36">
        <f>I15*E15</f>
        <v/>
      </c>
      <c r="O15" s="22" t="n">
        <v>0.9</v>
      </c>
      <c r="P15" s="37">
        <f>N15*O15</f>
        <v/>
      </c>
      <c r="Q15" s="20" t="inlineStr">
        <is>
          <t>معتمد مع تسليم كاوتش العزل</t>
        </is>
      </c>
    </row>
    <row r="16" ht="22" customHeight="1">
      <c r="A16" s="23" t="n">
        <v>11</v>
      </c>
      <c r="B16" s="32" t="inlineStr">
        <is>
          <t>FIN-11</t>
        </is>
      </c>
      <c r="C16" s="24" t="inlineStr">
        <is>
          <t>تأسيس وتشطيب تغذية وصرف سباكة حمامات ومطابخ مواسير بولي بروبلين BR معتمدة باختبار الضغط</t>
        </is>
      </c>
      <c r="D16" s="23" t="inlineStr">
        <is>
          <t>حمام</t>
        </is>
      </c>
      <c r="E16" s="33" t="n">
        <v>3200</v>
      </c>
      <c r="F16" s="25" t="n">
        <v>24</v>
      </c>
      <c r="G16" s="33">
        <f>E16*F16</f>
        <v/>
      </c>
      <c r="H16" s="25" t="n">
        <v>10</v>
      </c>
      <c r="I16" s="33" t="n">
        <v>8</v>
      </c>
      <c r="J16" s="33">
        <f>H16+I16</f>
        <v/>
      </c>
      <c r="K16" s="26">
        <f>J16/F16</f>
        <v/>
      </c>
      <c r="L16" s="33">
        <f>J16*E16</f>
        <v/>
      </c>
      <c r="M16" s="25">
        <f>H16*E16</f>
        <v/>
      </c>
      <c r="N16" s="33">
        <f>I16*E16</f>
        <v/>
      </c>
      <c r="O16" s="26" t="n">
        <v>1</v>
      </c>
      <c r="P16" s="34">
        <f>N16*O16</f>
        <v/>
      </c>
      <c r="Q16" s="24" t="inlineStr">
        <is>
          <t>شهادة ضمان شركة الأنابيب معتمدة</t>
        </is>
      </c>
    </row>
    <row r="17" ht="22" customHeight="1">
      <c r="A17" s="19" t="n">
        <v>12</v>
      </c>
      <c r="B17" s="35" t="inlineStr">
        <is>
          <t>FIN-12</t>
        </is>
      </c>
      <c r="C17" s="20" t="inlineStr">
        <is>
          <t>تشطيب مخارج كهرباء وأسلاك السويدي وشاسيهات ومفاتيح وفيش فينوس أو شنايدر أصلية</t>
        </is>
      </c>
      <c r="D17" s="19" t="inlineStr">
        <is>
          <t>شقة</t>
        </is>
      </c>
      <c r="E17" s="36" t="n">
        <v>4500</v>
      </c>
      <c r="F17" s="21" t="n">
        <v>18</v>
      </c>
      <c r="G17" s="36">
        <f>E17*F17</f>
        <v/>
      </c>
      <c r="H17" s="21" t="n">
        <v>6</v>
      </c>
      <c r="I17" s="36" t="n">
        <v>6</v>
      </c>
      <c r="J17" s="36">
        <f>H17+I17</f>
        <v/>
      </c>
      <c r="K17" s="22">
        <f>J17/F17</f>
        <v/>
      </c>
      <c r="L17" s="36">
        <f>J17*E17</f>
        <v/>
      </c>
      <c r="M17" s="21">
        <f>H17*E17</f>
        <v/>
      </c>
      <c r="N17" s="36">
        <f>I17*E17</f>
        <v/>
      </c>
      <c r="O17" s="22" t="n">
        <v>0.95</v>
      </c>
      <c r="P17" s="37">
        <f>N17*O17</f>
        <v/>
      </c>
      <c r="Q17" s="20" t="inlineStr">
        <is>
          <t>جاهز لتركيب الوشوش والنجف</t>
        </is>
      </c>
    </row>
    <row r="18" ht="22" customHeight="1">
      <c r="A18" s="23" t="n">
        <v>13</v>
      </c>
      <c r="B18" s="32" t="inlineStr">
        <is>
          <t>FIN-13</t>
        </is>
      </c>
      <c r="C18" s="24" t="inlineStr">
        <is>
          <t>درج وسلالم رخام تريستا أو جلالة مصري سمك 4 سم نائم و 2 سم قائم مشطوف مع الشطف والجلي</t>
        </is>
      </c>
      <c r="D18" s="23" t="inlineStr">
        <is>
          <t>م.ط</t>
        </is>
      </c>
      <c r="E18" s="33" t="n">
        <v>380</v>
      </c>
      <c r="F18" s="25" t="n">
        <v>420</v>
      </c>
      <c r="G18" s="33">
        <f>E18*F18</f>
        <v/>
      </c>
      <c r="H18" s="25" t="n">
        <v>150</v>
      </c>
      <c r="I18" s="33" t="n">
        <v>160</v>
      </c>
      <c r="J18" s="33">
        <f>H18+I18</f>
        <v/>
      </c>
      <c r="K18" s="26">
        <f>J18/F18</f>
        <v/>
      </c>
      <c r="L18" s="33">
        <f>J18*E18</f>
        <v/>
      </c>
      <c r="M18" s="25">
        <f>H18*E18</f>
        <v/>
      </c>
      <c r="N18" s="33">
        <f>I18*E18</f>
        <v/>
      </c>
      <c r="O18" s="26" t="n">
        <v>1</v>
      </c>
      <c r="P18" s="34">
        <f>N18*O18</f>
        <v/>
      </c>
      <c r="Q18" s="24" t="inlineStr">
        <is>
          <t>استلام استقامة الأنف والدرج</t>
        </is>
      </c>
    </row>
    <row r="19" ht="22" customHeight="1">
      <c r="A19" s="19" t="n">
        <v>14</v>
      </c>
      <c r="B19" s="35" t="inlineStr">
        <is>
          <t>FIN-14</t>
        </is>
      </c>
      <c r="C19" s="20" t="inlineStr">
        <is>
          <t>أعمال قواطيع ومباني طوب أسمنتي خفيف عازل لتقسيم الغرف شامل الربط بالكانات والكانات الزاوية</t>
        </is>
      </c>
      <c r="D19" s="19" t="inlineStr">
        <is>
          <t>م2</t>
        </is>
      </c>
      <c r="E19" s="36" t="n">
        <v>90</v>
      </c>
      <c r="F19" s="21" t="n">
        <v>1600</v>
      </c>
      <c r="G19" s="36">
        <f>E19*F19</f>
        <v/>
      </c>
      <c r="H19" s="21" t="n">
        <v>1100</v>
      </c>
      <c r="I19" s="36" t="n">
        <v>500</v>
      </c>
      <c r="J19" s="36">
        <f>H19+I19</f>
        <v/>
      </c>
      <c r="K19" s="22">
        <f>J19/F19</f>
        <v/>
      </c>
      <c r="L19" s="36">
        <f>J19*E19</f>
        <v/>
      </c>
      <c r="M19" s="21">
        <f>H19*E19</f>
        <v/>
      </c>
      <c r="N19" s="36">
        <f>I19*E19</f>
        <v/>
      </c>
      <c r="O19" s="22" t="n">
        <v>1</v>
      </c>
      <c r="P19" s="37">
        <f>N19*O19</f>
        <v/>
      </c>
      <c r="Q19" s="20" t="inlineStr">
        <is>
          <t>إنهاء 100% من أعمال المباني</t>
        </is>
      </c>
    </row>
    <row r="20" ht="22" customHeight="1">
      <c r="A20" s="23" t="n">
        <v>15</v>
      </c>
      <c r="B20" s="32" t="inlineStr">
        <is>
          <t>FIN-15</t>
        </is>
      </c>
      <c r="C20" s="24" t="inlineStr">
        <is>
          <t>جلي وتلميع وتشميع أرضيات الرخام والصالات بأقراص الألماس والكريستال الإيطالي</t>
        </is>
      </c>
      <c r="D20" s="23" t="inlineStr">
        <is>
          <t>م2</t>
        </is>
      </c>
      <c r="E20" s="33" t="n">
        <v>55</v>
      </c>
      <c r="F20" s="25" t="n">
        <v>800</v>
      </c>
      <c r="G20" s="33">
        <f>E20*F20</f>
        <v/>
      </c>
      <c r="H20" s="25" t="n">
        <v>0</v>
      </c>
      <c r="I20" s="33" t="n">
        <v>400</v>
      </c>
      <c r="J20" s="33">
        <f>H20+I20</f>
        <v/>
      </c>
      <c r="K20" s="26">
        <f>J20/F20</f>
        <v/>
      </c>
      <c r="L20" s="33">
        <f>J20*E20</f>
        <v/>
      </c>
      <c r="M20" s="25">
        <f>H20*E20</f>
        <v/>
      </c>
      <c r="N20" s="33">
        <f>I20*E20</f>
        <v/>
      </c>
      <c r="O20" s="26" t="n">
        <v>1</v>
      </c>
      <c r="P20" s="34">
        <f>N20*O20</f>
        <v/>
      </c>
      <c r="Q20" s="24" t="inlineStr">
        <is>
          <t>مرحلة التسليم النهائي</t>
        </is>
      </c>
    </row>
    <row r="21" ht="26" customHeight="1">
      <c r="A21" s="38" t="inlineStr">
        <is>
          <t>الإجمالي الكلي لأعمال التشطيبات</t>
        </is>
      </c>
      <c r="B21" s="38" t="n"/>
      <c r="C21" s="38" t="n"/>
      <c r="D21" s="38" t="n"/>
      <c r="E21" s="38" t="n"/>
      <c r="F21" s="38" t="n"/>
      <c r="G21" s="39">
        <f>SUM(G6:G20)</f>
        <v/>
      </c>
      <c r="H21" s="38" t="inlineStr">
        <is>
          <t>-</t>
        </is>
      </c>
      <c r="I21" s="38" t="inlineStr">
        <is>
          <t>-</t>
        </is>
      </c>
      <c r="J21" s="38" t="inlineStr">
        <is>
          <t>-</t>
        </is>
      </c>
      <c r="K21" s="40">
        <f>L21/G21</f>
        <v/>
      </c>
      <c r="L21" s="39">
        <f>SUM(L6:L20)</f>
        <v/>
      </c>
      <c r="M21" s="39">
        <f>SUM(M6:M20)</f>
        <v/>
      </c>
      <c r="N21" s="39">
        <f>SUM(N6:N20)</f>
        <v/>
      </c>
      <c r="O21" s="38" t="inlineStr">
        <is>
          <t>-</t>
        </is>
      </c>
      <c r="P21" s="39">
        <f>SUM(P6:P20)</f>
        <v/>
      </c>
      <c r="Q21" s="38" t="inlineStr">
        <is>
          <t>-</t>
        </is>
      </c>
    </row>
  </sheetData>
  <mergeCells count="15">
    <mergeCell ref="F4:G4"/>
    <mergeCell ref="B4:B5"/>
    <mergeCell ref="Q4:Q5"/>
    <mergeCell ref="C4:C5"/>
    <mergeCell ref="A4:A5"/>
    <mergeCell ref="D4:D5"/>
    <mergeCell ref="E4:E5"/>
    <mergeCell ref="H4:J4"/>
    <mergeCell ref="K4:K5"/>
    <mergeCell ref="A2:Q2"/>
    <mergeCell ref="O4:O5"/>
    <mergeCell ref="P4:P5"/>
    <mergeCell ref="L4:N4"/>
    <mergeCell ref="A21:F21"/>
    <mergeCell ref="A1:Q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5"/>
  <sheetViews>
    <sheetView showGridLines="1" rightToLeft="1"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32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5" customWidth="1" min="10" max="10"/>
  </cols>
  <sheetData>
    <row r="1" ht="36" customHeight="1">
      <c r="A1" s="1" t="inlineStr">
        <is>
          <t>سجل خصومات المواد والخامات والمعدات الموردة لمقاول الباطن (Backcharges Log)</t>
        </is>
      </c>
    </row>
    <row r="2" ht="22" customHeight="1">
      <c r="A2" s="2" t="inlineStr">
        <is>
          <t>توثيق رسمي لكافة الإرساليات والمواد المستلمة من مخازن المقاول العام ومعدات السقالات لخصمها من المستخلص</t>
        </is>
      </c>
    </row>
    <row r="4" ht="26" customHeight="1">
      <c r="A4" s="30" t="inlineStr">
        <is>
          <t>م</t>
        </is>
      </c>
      <c r="B4" s="30" t="inlineStr">
        <is>
          <t>رقم إذن الصرف / التاريخ</t>
        </is>
      </c>
      <c r="C4" s="30" t="inlineStr">
        <is>
          <t>بيان المادة أو الخامة الموردة</t>
        </is>
      </c>
      <c r="D4" s="30" t="inlineStr">
        <is>
          <t>الوحدة</t>
        </is>
      </c>
      <c r="E4" s="30" t="inlineStr">
        <is>
          <t>الكمية السابقة</t>
        </is>
      </c>
      <c r="F4" s="30" t="inlineStr">
        <is>
          <t>الكمية الحالية</t>
        </is>
      </c>
      <c r="G4" s="30" t="inlineStr">
        <is>
          <t>إجمالي الكمية</t>
        </is>
      </c>
      <c r="H4" s="30" t="inlineStr">
        <is>
          <t>سعر الوحدة المحاسبي</t>
        </is>
      </c>
      <c r="I4" s="30" t="inlineStr">
        <is>
          <t>إجمالي القيمة المخصومة</t>
        </is>
      </c>
      <c r="J4" s="30" t="inlineStr">
        <is>
          <t>ملاحظات التوريد</t>
        </is>
      </c>
    </row>
    <row r="5" ht="22" customHeight="1">
      <c r="A5" s="23" t="n">
        <v>1</v>
      </c>
      <c r="B5" s="23" t="inlineStr">
        <is>
          <t>إذن 1045 - 2026/09/05</t>
        </is>
      </c>
      <c r="C5" s="24" t="inlineStr">
        <is>
          <t>أسمنت بورتلاندي عادي لأعمال البياض والمباني</t>
        </is>
      </c>
      <c r="D5" s="23" t="inlineStr">
        <is>
          <t>طن</t>
        </is>
      </c>
      <c r="E5" s="25" t="n">
        <v>15</v>
      </c>
      <c r="F5" s="25" t="n">
        <v>10</v>
      </c>
      <c r="G5" s="33">
        <f>E5+F5</f>
        <v/>
      </c>
      <c r="H5" s="25" t="n">
        <v>2500</v>
      </c>
      <c r="I5" s="33">
        <f>G5*H5</f>
        <v/>
      </c>
      <c r="J5" s="24" t="inlineStr">
        <is>
          <t>توريد مخزن الموقع الرئيسي</t>
        </is>
      </c>
    </row>
    <row r="6" ht="22" customHeight="1">
      <c r="A6" s="19" t="n">
        <v>2</v>
      </c>
      <c r="B6" s="19" t="inlineStr">
        <is>
          <t>إذن 1088 - 2026/09/12</t>
        </is>
      </c>
      <c r="C6" s="20" t="inlineStr">
        <is>
          <t>جبس بورد كناوف 12.5 ملم أخضر مقاوم للرطوبة</t>
        </is>
      </c>
      <c r="D6" s="19" t="inlineStr">
        <is>
          <t>لوح</t>
        </is>
      </c>
      <c r="E6" s="21" t="n">
        <v>80</v>
      </c>
      <c r="F6" s="21" t="n">
        <v>60</v>
      </c>
      <c r="G6" s="36">
        <f>E6+F6</f>
        <v/>
      </c>
      <c r="H6" s="21" t="n">
        <v>190</v>
      </c>
      <c r="I6" s="36">
        <f>G6*H6</f>
        <v/>
      </c>
      <c r="J6" s="20" t="inlineStr">
        <is>
          <t>توريد مباشر من المورد للريسبشن</t>
        </is>
      </c>
    </row>
    <row r="7" ht="22" customHeight="1">
      <c r="A7" s="23" t="n">
        <v>3</v>
      </c>
      <c r="B7" s="23" t="inlineStr">
        <is>
          <t>إذن 1120 - 2026/09/18</t>
        </is>
      </c>
      <c r="C7" s="24" t="inlineStr">
        <is>
          <t>معجون دهانات جاهز بروتك دايتون بستلات</t>
        </is>
      </c>
      <c r="D7" s="23" t="inlineStr">
        <is>
          <t>بستلة</t>
        </is>
      </c>
      <c r="E7" s="25" t="n">
        <v>50</v>
      </c>
      <c r="F7" s="25" t="n">
        <v>45</v>
      </c>
      <c r="G7" s="33">
        <f>E7+F7</f>
        <v/>
      </c>
      <c r="H7" s="25" t="n">
        <v>280</v>
      </c>
      <c r="I7" s="33">
        <f>G7*H7</f>
        <v/>
      </c>
      <c r="J7" s="24" t="inlineStr">
        <is>
          <t>خصم طبقاً لفاتورة المشتريات</t>
        </is>
      </c>
    </row>
    <row r="8" ht="22" customHeight="1">
      <c r="A8" s="19" t="n">
        <v>4</v>
      </c>
      <c r="B8" s="19" t="inlineStr">
        <is>
          <t>إذن 1145 - 2026/09/22</t>
        </is>
      </c>
      <c r="C8" s="20" t="inlineStr">
        <is>
          <t>مادة لصق سيراميك وبورسلين سيكا سيرام 205</t>
        </is>
      </c>
      <c r="D8" s="19" t="inlineStr">
        <is>
          <t>شيكارة</t>
        </is>
      </c>
      <c r="E8" s="21" t="n">
        <v>40</v>
      </c>
      <c r="F8" s="21" t="n">
        <v>35</v>
      </c>
      <c r="G8" s="36">
        <f>E8+F8</f>
        <v/>
      </c>
      <c r="H8" s="21" t="n">
        <v>160</v>
      </c>
      <c r="I8" s="36">
        <f>G8*H8</f>
        <v/>
      </c>
      <c r="J8" s="20" t="inlineStr">
        <is>
          <t>استهلاك أعمال الصالات</t>
        </is>
      </c>
    </row>
    <row r="9" ht="22" customHeight="1">
      <c r="A9" s="23" t="n">
        <v>5</v>
      </c>
      <c r="B9" s="23" t="inlineStr">
        <is>
          <t>إذن 1190 - 2026/09/28</t>
        </is>
      </c>
      <c r="C9" s="24" t="inlineStr">
        <is>
          <t>إيجار سقالات معدنية خارجية للواجهات (شهر سبتمبر)</t>
        </is>
      </c>
      <c r="D9" s="23" t="inlineStr">
        <is>
          <t>شهر</t>
        </is>
      </c>
      <c r="E9" s="25" t="n">
        <v>1</v>
      </c>
      <c r="F9" s="25" t="n">
        <v>1</v>
      </c>
      <c r="G9" s="33">
        <f>E9+F9</f>
        <v/>
      </c>
      <c r="H9" s="25" t="n">
        <v>12000</v>
      </c>
      <c r="I9" s="33">
        <f>G9*H9</f>
        <v/>
      </c>
      <c r="J9" s="24" t="inlineStr">
        <is>
          <t>خصم طبقاً للبند 4 من العقد</t>
        </is>
      </c>
    </row>
    <row r="10" ht="22" customHeight="1">
      <c r="A10" s="19" t="n">
        <v>6</v>
      </c>
      <c r="B10" s="19" t="inlineStr">
        <is>
          <t>إذن 1205 - 2026/09/30</t>
        </is>
      </c>
      <c r="C10" s="20" t="inlineStr">
        <is>
          <t>نقل مشال ومخلفات هالك تشطيبات إلى المقلب العمومي</t>
        </is>
      </c>
      <c r="D10" s="19" t="inlineStr">
        <is>
          <t>نقلة</t>
        </is>
      </c>
      <c r="E10" s="21" t="n">
        <v>4</v>
      </c>
      <c r="F10" s="21" t="n">
        <v>3</v>
      </c>
      <c r="G10" s="36">
        <f>E10+F10</f>
        <v/>
      </c>
      <c r="H10" s="21" t="n">
        <v>850</v>
      </c>
      <c r="I10" s="36">
        <f>G10*H10</f>
        <v/>
      </c>
      <c r="J10" s="20" t="inlineStr">
        <is>
          <t>لودر وقلابات المقاول العام</t>
        </is>
      </c>
    </row>
    <row r="11" ht="20" customHeight="1">
      <c r="A11" s="41" t="n"/>
      <c r="B11" s="41" t="n"/>
      <c r="C11" s="41" t="n"/>
      <c r="D11" s="41" t="n"/>
      <c r="E11" s="41" t="n"/>
      <c r="F11" s="41" t="n"/>
      <c r="G11" s="41" t="n"/>
      <c r="H11" s="41" t="n"/>
      <c r="I11" s="41" t="n"/>
      <c r="J11" s="41" t="n"/>
    </row>
    <row r="12" ht="20" customHeight="1">
      <c r="A12" s="41" t="n"/>
      <c r="B12" s="41" t="n"/>
      <c r="C12" s="41" t="n"/>
      <c r="D12" s="41" t="n"/>
      <c r="E12" s="41" t="n"/>
      <c r="F12" s="41" t="n"/>
      <c r="G12" s="41" t="n"/>
      <c r="H12" s="41" t="n"/>
      <c r="I12" s="41" t="n"/>
      <c r="J12" s="41" t="n"/>
    </row>
    <row r="13" ht="20" customHeight="1">
      <c r="A13" s="41" t="n"/>
      <c r="B13" s="41" t="n"/>
      <c r="C13" s="41" t="n"/>
      <c r="D13" s="41" t="n"/>
      <c r="E13" s="41" t="n"/>
      <c r="F13" s="41" t="n"/>
      <c r="G13" s="41" t="n"/>
      <c r="H13" s="41" t="n"/>
      <c r="I13" s="41" t="n"/>
      <c r="J13" s="41" t="n"/>
    </row>
    <row r="14" ht="20" customHeight="1">
      <c r="A14" s="41" t="n"/>
      <c r="B14" s="41" t="n"/>
      <c r="C14" s="41" t="n"/>
      <c r="D14" s="41" t="n"/>
      <c r="E14" s="41" t="n"/>
      <c r="F14" s="41" t="n"/>
      <c r="G14" s="41" t="n"/>
      <c r="H14" s="41" t="n"/>
      <c r="I14" s="41" t="n"/>
      <c r="J14" s="41" t="n"/>
    </row>
    <row r="15" ht="26" customHeight="1">
      <c r="A15" s="38" t="inlineStr">
        <is>
          <t>إجمالي خصومات المواد والخامات</t>
        </is>
      </c>
      <c r="B15" s="38" t="n"/>
      <c r="C15" s="38" t="n"/>
      <c r="D15" s="38" t="n"/>
      <c r="E15" s="39">
        <f>SUMPRODUCT(E5:E10, H5:H10)</f>
        <v/>
      </c>
      <c r="F15" s="39">
        <f>SUMPRODUCT(F5:F10, H5:H10)</f>
        <v/>
      </c>
      <c r="G15" s="39">
        <f>E15+F15</f>
        <v/>
      </c>
      <c r="H15" s="38" t="inlineStr">
        <is>
          <t>-</t>
        </is>
      </c>
      <c r="I15" s="39">
        <f>G15</f>
        <v/>
      </c>
      <c r="J15" s="38" t="inlineStr">
        <is>
          <t>-</t>
        </is>
      </c>
    </row>
  </sheetData>
  <mergeCells count="3">
    <mergeCell ref="A15:D15"/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rightToLeft="1"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20" customWidth="1" min="3" max="3"/>
    <col width="20" customWidth="1" min="4" max="4"/>
    <col width="20" customWidth="1" min="5" max="5"/>
    <col width="22" customWidth="1" min="6" max="6"/>
    <col width="22" customWidth="1" min="7" max="7"/>
    <col width="24" customWidth="1" min="8" max="8"/>
  </cols>
  <sheetData>
    <row r="1" ht="36" customHeight="1">
      <c r="A1" s="1" t="inlineStr">
        <is>
          <t>الدليل التعاقدي والإجرائي لمستخلصات مقاولي الباطن (FIDIC &amp; Arab Contracting Standard)</t>
        </is>
      </c>
    </row>
    <row r="3">
      <c r="A3" s="11" t="inlineStr">
        <is>
          <t>1. الاشتراطات المالية والاستقطاعات القانونية المطبقة في المستخلص:</t>
        </is>
      </c>
    </row>
    <row r="4" ht="24" customHeight="1">
      <c r="A4" s="42" t="inlineStr">
        <is>
          <t>استقطاع ضمان الأعمال (Retention):</t>
        </is>
      </c>
      <c r="B4" s="43" t="n"/>
      <c r="C4" s="44" t="inlineStr">
        <is>
          <t>10% من إجمالي قيمة الأعمال المنجزة في كل مستخلص جاري</t>
        </is>
      </c>
      <c r="D4" s="43" t="n"/>
      <c r="E4" s="43" t="n"/>
      <c r="F4" s="20" t="inlineStr">
        <is>
          <t>يتم الإفراج عن 5% عند الاستلام الابتدائي للأعمال، و 5% المتبقية عند الاستلام النهائي وانتهاء فترة الضمان (سنة).</t>
        </is>
      </c>
      <c r="G4" s="43" t="n"/>
      <c r="H4" s="43" t="n"/>
    </row>
    <row r="5" ht="24" customHeight="1">
      <c r="A5" s="42" t="inlineStr">
        <is>
          <t>استرداد الدفعة المقدمة (Advance Payment):</t>
        </is>
      </c>
      <c r="B5" s="43" t="n"/>
      <c r="C5" s="44" t="inlineStr">
        <is>
          <t>10% إلى 15% تخصم من كل مستخلص حتى استرداد كامل قيمة الدفعة</t>
        </is>
      </c>
      <c r="D5" s="43" t="n"/>
      <c r="E5" s="43" t="n"/>
      <c r="F5" s="20" t="inlineStr">
        <is>
          <t>يبدأ الخصم من أول مستخلص جاري ويستمر حتى استهلاك رصيد الدفعة المسلمة لمقاول الباطن بالكامل.</t>
        </is>
      </c>
      <c r="G5" s="43" t="n"/>
      <c r="H5" s="43" t="n"/>
    </row>
    <row r="6" ht="24" customHeight="1">
      <c r="A6" s="42" t="inlineStr">
        <is>
          <t>ضريبة الأرباح التجارية (خصم وإضافة):</t>
        </is>
      </c>
      <c r="B6" s="43" t="n"/>
      <c r="C6" s="44" t="inlineStr">
        <is>
          <t>1% لأعمال التوريدات والتركيبات والمقاولات (طبقاً للقانون الضريبي)</t>
        </is>
      </c>
      <c r="D6" s="43" t="n"/>
      <c r="E6" s="43" t="n"/>
      <c r="F6" s="20" t="inlineStr">
        <is>
          <t>يتم توريدها مباشرة لمصلحة الضرائب باسم مقاول الباطن وتسليمه إشعار الخصم والإضافة.</t>
        </is>
      </c>
      <c r="G6" s="43" t="n"/>
      <c r="H6" s="43" t="n"/>
    </row>
    <row r="7" ht="24" customHeight="1">
      <c r="A7" s="42" t="inlineStr">
        <is>
          <t>تأمين السلامة والصحة المهنية (HSE):</t>
        </is>
      </c>
      <c r="B7" s="43" t="n"/>
      <c r="C7" s="44" t="inlineStr">
        <is>
          <t>خصم فوري لأي غرامات عدم التزام بمهمات الوقاية الشخصية أو نظافة الموقع</t>
        </is>
      </c>
      <c r="D7" s="43" t="n"/>
      <c r="E7" s="43" t="n"/>
      <c r="F7" s="20" t="inlineStr">
        <is>
          <t>يتم الخصم بموجب تقرير رسمي ومصور من مسؤول السلامة بالمشروع لمنع الحوادث.</t>
        </is>
      </c>
      <c r="G7" s="43" t="n"/>
      <c r="H7" s="43" t="n"/>
    </row>
    <row r="8" ht="24" customHeight="1">
      <c r="A8" s="42" t="inlineStr">
        <is>
          <t>خصومات الخامات والمعدات (Backcharges):</t>
        </is>
      </c>
      <c r="B8" s="43" t="n"/>
      <c r="C8" s="44" t="inlineStr">
        <is>
          <t>تخصم بسعر الشراء الفعلي مضافاً إليها 10% مصاريف إدارية إذا نص العقد</t>
        </is>
      </c>
      <c r="D8" s="43" t="n"/>
      <c r="E8" s="43" t="n"/>
      <c r="F8" s="20" t="inlineStr">
        <is>
          <t>يجب إرفاق إذن الصرف المخزني الأصلي الموقع من مندوب مقاول الباطن مع كل مستخلص.</t>
        </is>
      </c>
      <c r="G8" s="43" t="n"/>
      <c r="H8" s="43" t="n"/>
    </row>
    <row r="9" ht="24" customHeight="1">
      <c r="A9" s="42" t="inlineStr">
        <is>
          <t>نسبة الصرف الجزئي (Under-Approval):</t>
        </is>
      </c>
      <c r="B9" s="43" t="n"/>
      <c r="C9" s="44" t="inlineStr">
        <is>
          <t>يحق لمهندس الاستشاري حجز نسبة (10% - 20%) من أي بند غير مكتمل الفحص</t>
        </is>
      </c>
      <c r="D9" s="43" t="n"/>
      <c r="E9" s="43" t="n"/>
      <c r="F9" s="20" t="inlineStr">
        <is>
          <t>مثل بنود الدهانات قبل الوش الأخير أو العزل قبل تقرير اختبار الغمر الرسمي.</t>
        </is>
      </c>
      <c r="G9" s="43" t="n"/>
      <c r="H9" s="43" t="n"/>
    </row>
    <row r="12">
      <c r="A12" s="11" t="inlineStr">
        <is>
          <t>2. دورة عمل إعداد ومراجعة وصرف المستخلص خطوة بخطوة:</t>
        </is>
      </c>
    </row>
    <row r="13" ht="24" customHeight="1">
      <c r="A13" s="45" t="inlineStr">
        <is>
          <t>الخطوة 1: الحصر الميداني المشترك</t>
        </is>
      </c>
      <c r="B13" s="41" t="n"/>
      <c r="C13" s="24" t="inlineStr">
        <is>
          <t>يقوم مهندس مقاول الباطن مع مهندس المقاول العام برفع الكميات المنفذة على الطبيعة ومطابقتها بلوحات الـ As-Built.</t>
        </is>
      </c>
      <c r="D13" s="41" t="n"/>
      <c r="E13" s="41" t="n"/>
      <c r="F13" s="41" t="n"/>
      <c r="G13" s="41" t="n"/>
      <c r="H13" s="41" t="n"/>
    </row>
    <row r="14" ht="24" customHeight="1">
      <c r="A14" s="45" t="inlineStr">
        <is>
          <t>الخطوة 2: فحص الجودة (QC Approval)</t>
        </is>
      </c>
      <c r="B14" s="41" t="n"/>
      <c r="C14" s="24" t="inlineStr">
        <is>
          <t>التأكد من اعتماد كافة طلبات الفحص والاستلام (RFIs) لجميع البنود المدرجة وعدم وجود محاضر رفض (NCRs).</t>
        </is>
      </c>
      <c r="D14" s="41" t="n"/>
      <c r="E14" s="41" t="n"/>
      <c r="F14" s="41" t="n"/>
      <c r="G14" s="41" t="n"/>
      <c r="H14" s="41" t="n"/>
    </row>
    <row r="15" ht="24" customHeight="1">
      <c r="A15" s="45" t="inlineStr">
        <is>
          <t>الخطوة 3: إعداد شيت الحصر وتطبيق الفئات</t>
        </is>
      </c>
      <c r="B15" s="41" t="n"/>
      <c r="C15" s="24" t="inlineStr">
        <is>
          <t>إدخال الكميات المعتمدة وتطبيق فئات الأسعار التعاقدية دون أي تعديل غير معتمد بأمر تغيير.</t>
        </is>
      </c>
      <c r="D15" s="41" t="n"/>
      <c r="E15" s="41" t="n"/>
      <c r="F15" s="41" t="n"/>
      <c r="G15" s="41" t="n"/>
      <c r="H15" s="41" t="n"/>
    </row>
    <row r="16" ht="24" customHeight="1">
      <c r="A16" s="45" t="inlineStr">
        <is>
          <t>الخطوة 4: حصر وتدقيق الاستقطاعات</t>
        </is>
      </c>
      <c r="B16" s="41" t="n"/>
      <c r="C16" s="24" t="inlineStr">
        <is>
          <t>إدراج أذون صرف المواد من المخزن، وخصومات السيفتي، وتطبيق نسب حجز الضمان والضرائب بدقة.</t>
        </is>
      </c>
      <c r="D16" s="41" t="n"/>
      <c r="E16" s="41" t="n"/>
      <c r="F16" s="41" t="n"/>
      <c r="G16" s="41" t="n"/>
      <c r="H16" s="41" t="n"/>
    </row>
    <row r="17" ht="24" customHeight="1">
      <c r="A17" s="45" t="inlineStr">
        <is>
          <t>الخطوة 5: التوقيعات والتحويل المالي</t>
        </is>
      </c>
      <c r="B17" s="41" t="n"/>
      <c r="C17" s="24" t="inlineStr">
        <is>
          <t>توقيع المستخلص من مهندس الموقع، المكتب الفني، مدير المشروع، والمدير المالي ثم إصدار أمر التحويل البنكي.</t>
        </is>
      </c>
      <c r="D17" s="41" t="n"/>
      <c r="E17" s="41" t="n"/>
      <c r="F17" s="41" t="n"/>
      <c r="G17" s="41" t="n"/>
      <c r="H17" s="41" t="n"/>
    </row>
  </sheetData>
  <mergeCells count="29">
    <mergeCell ref="C16:H16"/>
    <mergeCell ref="F5:H5"/>
    <mergeCell ref="A15:B15"/>
    <mergeCell ref="C9:E9"/>
    <mergeCell ref="F8:H8"/>
    <mergeCell ref="A1:H1"/>
    <mergeCell ref="A6:B6"/>
    <mergeCell ref="A16:B16"/>
    <mergeCell ref="A7:B7"/>
    <mergeCell ref="C8:E8"/>
    <mergeCell ref="F9:H9"/>
    <mergeCell ref="C17:H17"/>
    <mergeCell ref="C7:E7"/>
    <mergeCell ref="C13:H13"/>
    <mergeCell ref="A5:B5"/>
    <mergeCell ref="F4:H4"/>
    <mergeCell ref="A14:B14"/>
    <mergeCell ref="A17:B17"/>
    <mergeCell ref="A8:B8"/>
    <mergeCell ref="C6:E6"/>
    <mergeCell ref="C15:H15"/>
    <mergeCell ref="A4:B4"/>
    <mergeCell ref="F6:H6"/>
    <mergeCell ref="C5:E5"/>
    <mergeCell ref="C14:H14"/>
    <mergeCell ref="C4:E4"/>
    <mergeCell ref="A13:B13"/>
    <mergeCell ref="F7:H7"/>
    <mergeCell ref="A9:B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2026-10-01T04:46:44Z</dcterms:created>
  <dcterms:modified xmlns:dcterms="http://purl.org/dc/terms/" xmlns:xsi="http://www.w3.org/2001/XMLSchema-instance" xsi:type="dcterms:W3CDTF">2026-10-01T04:46:44Z</dcterms:modified>
</cp:coreProperties>
</file>